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1760" activeTab="0"/>
  </bookViews>
  <sheets>
    <sheet name="IZVRŠENJE 2020." sheetId="1" r:id="rId1"/>
  </sheets>
  <definedNames>
    <definedName name="_xlnm.Print_Area" localSheetId="0">'IZVRŠENJE 2020.'!$A$1:$J$113</definedName>
    <definedName name="_xlnm.Print_Titles" localSheetId="0">'IZVRŠENJE 2020.'!$5:$6</definedName>
  </definedNames>
  <calcPr fullCalcOnLoad="1"/>
</workbook>
</file>

<file path=xl/sharedStrings.xml><?xml version="1.0" encoding="utf-8"?>
<sst xmlns="http://schemas.openxmlformats.org/spreadsheetml/2006/main" count="129" uniqueCount="90">
  <si>
    <t>OPIS</t>
  </si>
  <si>
    <t xml:space="preserve">%                   </t>
  </si>
  <si>
    <t>1.</t>
  </si>
  <si>
    <t>2.</t>
  </si>
  <si>
    <t>3.</t>
  </si>
  <si>
    <t>4.</t>
  </si>
  <si>
    <t>5.</t>
  </si>
  <si>
    <t>3113 PLAĆE ZA PREKOVREMENI RAD</t>
  </si>
  <si>
    <t>3121 OSTALI RASHODI ZA ZAPOSLENE</t>
  </si>
  <si>
    <t xml:space="preserve"> UKUPNO 312 OSTALI RASHODI ZA ZAPOSLENE</t>
  </si>
  <si>
    <t>3132 DOPRINOSI ZA OBVEZNO ZDRAVSTVENO OSIGURANJE</t>
  </si>
  <si>
    <t xml:space="preserve"> UKUPNO 313 DOPRINOSI NA PLAĆE</t>
  </si>
  <si>
    <t>3212 NAKNADE ZA PRIJEVOZ, ZA RAD NA TERENU I ODVOJENI ŽIVOT</t>
  </si>
  <si>
    <t>3213 STRUČNO USAVRŠAVANJE ZAPOSLENIKA</t>
  </si>
  <si>
    <t xml:space="preserve"> UKUPNO 321 NAKNADE TROŠKOVA ZAPOSLENIMA</t>
  </si>
  <si>
    <t>3221 UREDSKI MATERIJAL I OSTALI MATERIJALNI RASHODI</t>
  </si>
  <si>
    <t>3224 MATERIJAL I DIJELOVI ZA TEKUĆE I INVESTICIJSKO ODRŽAVANJE</t>
  </si>
  <si>
    <t xml:space="preserve"> UKUPNO 322 RASHODI ZA MATERIJAL I ENERGIJU</t>
  </si>
  <si>
    <t>3231 USLUGE TELEFONA, POŠTE I PRIJEVOZA</t>
  </si>
  <si>
    <t>3232 USLUGE TEKUĆEG I INVESTICIJSKOG  ODRŽAVANJA</t>
  </si>
  <si>
    <t>3233 USLUGE PROMIDŽBE I INFORMIRANJA</t>
  </si>
  <si>
    <t>3235 ZAKUPNINE I NAJAMNINE</t>
  </si>
  <si>
    <t>3238 RAČUNALNE USLUGE</t>
  </si>
  <si>
    <t>3239 OSTALE USLUGE</t>
  </si>
  <si>
    <t xml:space="preserve"> UKUPNO 323 RASHODI ZA USLUGE</t>
  </si>
  <si>
    <t>3293 REPREZENTACIJA</t>
  </si>
  <si>
    <t>3299 OSTALI NESPOMENUTI RASHODI POSLOVANJA</t>
  </si>
  <si>
    <t xml:space="preserve"> UKUPNO 329 OSTALI NESPOMENUTI RASHODI POSLOVANJA</t>
  </si>
  <si>
    <t>3431 BANKARSKE USLUGE I USLUGE PLATNOG PROMETA</t>
  </si>
  <si>
    <t xml:space="preserve"> UKUPNO 343 OSTALI FINANCIJSKI RASHODI</t>
  </si>
  <si>
    <t xml:space="preserve">4221 UREDSKA OPREMA I NAMJEŠTAJ </t>
  </si>
  <si>
    <t>4222 KOMUNIKACIJSKA OPREMA</t>
  </si>
  <si>
    <t xml:space="preserve"> UKUPNO 422 POSTROJENJA I OPREMA</t>
  </si>
  <si>
    <t>UKUPNO A 532 004</t>
  </si>
  <si>
    <t>3211 SLUŽBENA PUTOVANJA</t>
  </si>
  <si>
    <t>3241 NAKNADE TROŠKOVA OSOBAMA IZVAN RADNOG ODNOSA</t>
  </si>
  <si>
    <t xml:space="preserve"> UKUPNO 324 NAKNADE TROŠKOVA OSOBAMA IZVAN RADNOG ODNOSA</t>
  </si>
  <si>
    <t>3291 NAKNADE ZA RAD PREDSTAVNIČKIH I IZVRŠNIH TIJELA, POVJERENSTAVA I SLIČNO</t>
  </si>
  <si>
    <t>UKUPNO  A 532 009</t>
  </si>
  <si>
    <t>UKUPNO A 532 013</t>
  </si>
  <si>
    <t>4123 LICENCE</t>
  </si>
  <si>
    <t>4262 ULAGANJA U RAČUNALNE PROGRAME</t>
  </si>
  <si>
    <t xml:space="preserve"> UKUPNO 311 PLAĆE (BRUTO)</t>
  </si>
  <si>
    <t xml:space="preserve"> UKUPNO 372 OSTALE NAKNADE GRAĐANIMA I KUĆANSTVIMA IZ PRORAČUNA</t>
  </si>
  <si>
    <t>3225 SITNI INVENTAR I AUTO GUME</t>
  </si>
  <si>
    <t>3236 ZDRAVSTVENE I VETERINARSKE USLUGE</t>
  </si>
  <si>
    <t>3433 ZATEZNE KAMATE</t>
  </si>
  <si>
    <t xml:space="preserve">3721 NAKNADE GRAĐANIMA I KUĆANSTVIMA U NOVCU </t>
  </si>
  <si>
    <t xml:space="preserve">A 532 004 ADMINISTRACIJA I UPRAVLJANJE   </t>
  </si>
  <si>
    <t xml:space="preserve">A 532 013 PROVEDBA DRUGIH NACIONALNIH POLITIKA I STRATEGIJA  </t>
  </si>
  <si>
    <t>6.</t>
  </si>
  <si>
    <t xml:space="preserve">3233 USLUGE PROMIDŽBE I INFORMIRANJA </t>
  </si>
  <si>
    <t xml:space="preserve">3235 ZAKUPNINE I NAJAMNINE </t>
  </si>
  <si>
    <t xml:space="preserve">3237 INTELEKTUALNE I OSOBNE USLUGE </t>
  </si>
  <si>
    <t xml:space="preserve">3111 PLAĆE ZA REDOVAN RAD </t>
  </si>
  <si>
    <t>3811 TEKUĆE DONACIJE U NOVCU</t>
  </si>
  <si>
    <t xml:space="preserve"> UKUPNO 381 TEKUĆE DONACIJE</t>
  </si>
  <si>
    <t xml:space="preserve"> K 532 005 INFORMATIZACIJA UREDA ZA RAVNOPRAVNOST SPOLOVA  </t>
  </si>
  <si>
    <t xml:space="preserve"> UKUPNO 412 NEMATERIJALNA IMOVINA</t>
  </si>
  <si>
    <t xml:space="preserve"> UKUPNO 426 NEMATERIJALNA PROIZVEDENA IMOVINA</t>
  </si>
  <si>
    <t xml:space="preserve"> UKUPNO K 532 005</t>
  </si>
  <si>
    <t xml:space="preserve"> SVEUKUPNO</t>
  </si>
  <si>
    <t>4223 OPREMA ZA ODRŽAVANJE I ZAŠTITU</t>
  </si>
  <si>
    <t>4227 UREĐAJI, STROJEVI I OPREMA ZA OSTALE NAMJENE</t>
  </si>
  <si>
    <t>3295 PRISTOJBE I NAKNADE</t>
  </si>
  <si>
    <t>POČETNI PLAN 2020.</t>
  </si>
  <si>
    <t>7.</t>
  </si>
  <si>
    <t>8.</t>
  </si>
  <si>
    <t xml:space="preserve">3211 SLUŽBENA PUTOVANJA </t>
  </si>
  <si>
    <t xml:space="preserve">3239 OSTALE USLUGE </t>
  </si>
  <si>
    <t xml:space="preserve">3299 OSTALI NESPOMENUTI RASHODI POSLOVANJA </t>
  </si>
  <si>
    <t xml:space="preserve">3431 BANKARSKE USLUGE I USLUGE PLATNOG PROMETA </t>
  </si>
  <si>
    <t xml:space="preserve">3432 NEGATIVNE TEČAJNE RAZLIKE I RAZLIKE ZBOG PRIMJENE VALUTNE KLAUZULE </t>
  </si>
  <si>
    <t xml:space="preserve">3433 ZATEZNE KAMATE </t>
  </si>
  <si>
    <t>9.</t>
  </si>
  <si>
    <t xml:space="preserve"> UKUPNO  A 532 019 - izvor 11</t>
  </si>
  <si>
    <t>PLAN 2020. NAKON 2. REBALANSA</t>
  </si>
  <si>
    <t>A 532 009 PROVEDBA ZAKONA O RAVNOPRAVNOSTI SPOLOVA I NACIONALNOG PLANA</t>
  </si>
  <si>
    <t>PLAN 2020. NAKON 1. REBALANSA</t>
  </si>
  <si>
    <t xml:space="preserve">PLAN 2020. NAKON PRENAMJENE 5% </t>
  </si>
  <si>
    <t>KONAČNI PLAN 2020.</t>
  </si>
  <si>
    <t xml:space="preserve"> UKUPNO  A 532 019 - izvor 12</t>
  </si>
  <si>
    <t xml:space="preserve"> UKUPNO  A 532 019 - izvor 51</t>
  </si>
  <si>
    <t>IZVRŠENJE 2020.</t>
  </si>
  <si>
    <t xml:space="preserve">         020   VLADA REPUBLIKE HRVATSKE</t>
  </si>
  <si>
    <t xml:space="preserve">       92 URED ZA RAVNOPRAVNOST SPOLOVA</t>
  </si>
  <si>
    <t>PLAN 2020. NAKON UŠTEDE</t>
  </si>
  <si>
    <t xml:space="preserve">A 532 019 AKTIVNOSTI UREDA VEZANE ZA PREDSJEDANJE RH VIJEĆEM EU U 2020. - izvor 12 </t>
  </si>
  <si>
    <t>A 532 019 AKTIVNOSTI UREDA VEZANE ZA PREDSJEDANJE RH VIJEĆEM EU U 2020. - izvor 51</t>
  </si>
  <si>
    <t xml:space="preserve">A 532 019 AKTIVNOSTI UREDA VEZANE ZA PREDSJEDANJE RH VIJEĆEM EU U 2020. - izvor 11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</si>
</sst>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7"/>
      <name val="Times New Roman CE"/>
      <family val="1"/>
    </font>
    <font>
      <sz val="7"/>
      <name val="Arial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7"/>
      <color indexed="10"/>
      <name val="Calibri"/>
      <family val="2"/>
    </font>
    <font>
      <b/>
      <sz val="7"/>
      <color indexed="10"/>
      <name val="Arial"/>
      <family val="2"/>
    </font>
    <font>
      <sz val="7"/>
      <color indexed="40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7"/>
      <color rgb="FFFF0000"/>
      <name val="Calibri"/>
      <family val="2"/>
    </font>
    <font>
      <b/>
      <sz val="7"/>
      <color rgb="FFFF0000"/>
      <name val="Arial"/>
      <family val="2"/>
    </font>
    <font>
      <sz val="7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24" fillId="0" borderId="0" xfId="0" applyNumberFormat="1" applyFont="1" applyAlignment="1">
      <alignment/>
    </xf>
    <xf numFmtId="0" fontId="5" fillId="11" borderId="10" xfId="57" applyFont="1" applyFill="1" applyBorder="1" applyAlignment="1">
      <alignment horizontal="center" vertical="center" wrapText="1"/>
      <protection/>
    </xf>
    <xf numFmtId="1" fontId="5" fillId="11" borderId="10" xfId="57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11" borderId="0" xfId="0" applyFont="1" applyFill="1" applyAlignment="1">
      <alignment/>
    </xf>
    <xf numFmtId="0" fontId="5" fillId="0" borderId="10" xfId="57" applyFont="1" applyBorder="1" applyAlignment="1">
      <alignment horizontal="left" vertical="center" wrapText="1"/>
      <protection/>
    </xf>
    <xf numFmtId="4" fontId="5" fillId="0" borderId="10" xfId="57" applyNumberFormat="1" applyFont="1" applyBorder="1" applyAlignment="1">
      <alignment horizontal="right" vertical="distributed"/>
      <protection/>
    </xf>
    <xf numFmtId="1" fontId="5" fillId="0" borderId="10" xfId="57" applyNumberFormat="1" applyFont="1" applyBorder="1" applyAlignment="1">
      <alignment horizontal="right" vertical="distributed"/>
      <protection/>
    </xf>
    <xf numFmtId="4" fontId="5" fillId="11" borderId="10" xfId="57" applyNumberFormat="1" applyFont="1" applyFill="1" applyBorder="1" applyAlignment="1">
      <alignment horizontal="right" vertical="distributed"/>
      <protection/>
    </xf>
    <xf numFmtId="1" fontId="5" fillId="11" borderId="10" xfId="57" applyNumberFormat="1" applyFont="1" applyFill="1" applyBorder="1" applyAlignment="1">
      <alignment horizontal="right" vertical="distributed"/>
      <protection/>
    </xf>
    <xf numFmtId="0" fontId="7" fillId="11" borderId="10" xfId="59" applyFont="1" applyFill="1" applyBorder="1" applyAlignment="1">
      <alignment horizontal="left" vertical="center" wrapText="1"/>
      <protection/>
    </xf>
    <xf numFmtId="4" fontId="5" fillId="11" borderId="10" xfId="57" applyNumberFormat="1" applyFont="1" applyFill="1" applyBorder="1" applyAlignment="1">
      <alignment horizontal="right" vertical="distributed"/>
      <protection/>
    </xf>
    <xf numFmtId="0" fontId="48" fillId="0" borderId="0" xfId="0" applyFont="1" applyAlignment="1">
      <alignment/>
    </xf>
    <xf numFmtId="0" fontId="7" fillId="11" borderId="10" xfId="58" applyFont="1" applyFill="1" applyBorder="1" applyAlignment="1">
      <alignment horizontal="left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4" fontId="7" fillId="11" borderId="10" xfId="58" applyNumberFormat="1" applyFont="1" applyFill="1" applyBorder="1" applyAlignment="1">
      <alignment horizontal="left" vertical="center" wrapText="1"/>
      <protection/>
    </xf>
    <xf numFmtId="0" fontId="7" fillId="33" borderId="10" xfId="58" applyFont="1" applyFill="1" applyBorder="1" applyAlignment="1">
      <alignment horizontal="left" vertical="center" wrapText="1"/>
      <protection/>
    </xf>
    <xf numFmtId="4" fontId="5" fillId="33" borderId="10" xfId="57" applyNumberFormat="1" applyFont="1" applyFill="1" applyBorder="1" applyAlignment="1">
      <alignment horizontal="right" vertical="distributed"/>
      <protection/>
    </xf>
    <xf numFmtId="1" fontId="5" fillId="33" borderId="10" xfId="57" applyNumberFormat="1" applyFont="1" applyFill="1" applyBorder="1" applyAlignment="1">
      <alignment horizontal="right" vertical="distributed"/>
      <protection/>
    </xf>
    <xf numFmtId="0" fontId="49" fillId="0" borderId="0" xfId="0" applyFont="1" applyAlignment="1">
      <alignment/>
    </xf>
    <xf numFmtId="4" fontId="7" fillId="0" borderId="10" xfId="56" applyNumberFormat="1" applyFont="1" applyBorder="1" applyAlignment="1">
      <alignment horizontal="right" vertical="distributed"/>
      <protection/>
    </xf>
    <xf numFmtId="0" fontId="7" fillId="11" borderId="10" xfId="56" applyFont="1" applyFill="1" applyBorder="1" applyAlignment="1">
      <alignment horizontal="left" vertical="center" wrapText="1"/>
      <protection/>
    </xf>
    <xf numFmtId="4" fontId="7" fillId="11" borderId="10" xfId="56" applyNumberFormat="1" applyFont="1" applyFill="1" applyBorder="1" applyAlignment="1">
      <alignment horizontal="right" vertical="distributed"/>
      <protection/>
    </xf>
    <xf numFmtId="1" fontId="7" fillId="11" borderId="10" xfId="56" applyNumberFormat="1" applyFont="1" applyFill="1" applyBorder="1" applyAlignment="1">
      <alignment horizontal="right" vertical="distributed"/>
      <protection/>
    </xf>
    <xf numFmtId="0" fontId="7" fillId="0" borderId="10" xfId="0" applyFont="1" applyBorder="1" applyAlignment="1">
      <alignment horizontal="left" vertical="center" wrapText="1"/>
    </xf>
    <xf numFmtId="4" fontId="5" fillId="0" borderId="10" xfId="57" applyNumberFormat="1" applyFont="1" applyFill="1" applyBorder="1" applyAlignment="1">
      <alignment horizontal="right" vertical="distributed"/>
      <protection/>
    </xf>
    <xf numFmtId="0" fontId="5" fillId="11" borderId="10" xfId="57" applyFont="1" applyFill="1" applyBorder="1" applyAlignment="1">
      <alignment horizontal="left" vertical="center" wrapText="1"/>
      <protection/>
    </xf>
    <xf numFmtId="0" fontId="49" fillId="0" borderId="0" xfId="0" applyFont="1" applyFill="1" applyAlignment="1">
      <alignment/>
    </xf>
    <xf numFmtId="0" fontId="29" fillId="0" borderId="0" xfId="0" applyFont="1" applyAlignment="1">
      <alignment/>
    </xf>
    <xf numFmtId="1" fontId="5" fillId="11" borderId="10" xfId="57" applyNumberFormat="1" applyFont="1" applyFill="1" applyBorder="1" applyAlignment="1">
      <alignment horizontal="right" vertical="distributed"/>
      <protection/>
    </xf>
    <xf numFmtId="0" fontId="3" fillId="0" borderId="0" xfId="0" applyFont="1" applyAlignment="1">
      <alignment horizontal="left" vertical="center" wrapText="1"/>
    </xf>
    <xf numFmtId="4" fontId="5" fillId="0" borderId="10" xfId="57" applyNumberFormat="1" applyFont="1" applyBorder="1" applyAlignment="1">
      <alignment horizontal="right" vertical="distributed"/>
      <protection/>
    </xf>
    <xf numFmtId="0" fontId="29" fillId="0" borderId="10" xfId="0" applyFont="1" applyBorder="1" applyAlignment="1">
      <alignment/>
    </xf>
    <xf numFmtId="0" fontId="24" fillId="0" borderId="0" xfId="0" applyFont="1" applyAlignment="1">
      <alignment wrapText="1"/>
    </xf>
    <xf numFmtId="0" fontId="5" fillId="0" borderId="10" xfId="57" applyFont="1" applyBorder="1" applyAlignment="1">
      <alignment horizontal="center" vertical="center"/>
      <protection/>
    </xf>
    <xf numFmtId="1" fontId="5" fillId="0" borderId="10" xfId="57" applyNumberFormat="1" applyFont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60" applyFont="1" applyFill="1" applyBorder="1" applyAlignment="1">
      <alignment horizontal="left" vertical="distributed" wrapText="1"/>
      <protection/>
    </xf>
    <xf numFmtId="1" fontId="5" fillId="0" borderId="10" xfId="57" applyNumberFormat="1" applyFont="1" applyBorder="1" applyAlignment="1">
      <alignment horizontal="right" vertical="distributed"/>
      <protection/>
    </xf>
    <xf numFmtId="0" fontId="5" fillId="33" borderId="10" xfId="57" applyFont="1" applyFill="1" applyBorder="1" applyAlignment="1">
      <alignment horizontal="left" vertical="center" wrapText="1"/>
      <protection/>
    </xf>
    <xf numFmtId="4" fontId="5" fillId="33" borderId="10" xfId="57" applyNumberFormat="1" applyFont="1" applyFill="1" applyBorder="1" applyAlignment="1">
      <alignment horizontal="right" vertical="distributed"/>
      <protection/>
    </xf>
    <xf numFmtId="0" fontId="7" fillId="0" borderId="10" xfId="56" applyFont="1" applyBorder="1" applyAlignment="1">
      <alignment horizontal="left" vertical="center" wrapText="1"/>
      <protection/>
    </xf>
    <xf numFmtId="1" fontId="7" fillId="0" borderId="10" xfId="56" applyNumberFormat="1" applyFont="1" applyBorder="1" applyAlignment="1">
      <alignment horizontal="right" vertical="distributed"/>
      <protection/>
    </xf>
    <xf numFmtId="1" fontId="5" fillId="0" borderId="10" xfId="57" applyNumberFormat="1" applyFont="1" applyFill="1" applyBorder="1" applyAlignment="1">
      <alignment horizontal="right" vertical="distributed"/>
      <protection/>
    </xf>
    <xf numFmtId="0" fontId="2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13. UNUTARNJI NADZOR" xfId="56"/>
    <cellStyle name="Obično_21. RAVNOPRAVNOST SPOLOVA" xfId="57"/>
    <cellStyle name="Obično_23. RAZVOJNA STRATEGIJA" xfId="58"/>
    <cellStyle name="Obično_6. UDRUGE" xfId="59"/>
    <cellStyle name="Obično_UZOP 2005.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1">
      <selection activeCell="O9" sqref="O9"/>
    </sheetView>
  </sheetViews>
  <sheetFormatPr defaultColWidth="14.7109375" defaultRowHeight="15"/>
  <cols>
    <col min="1" max="1" width="50.7109375" style="39" customWidth="1"/>
    <col min="2" max="9" width="10.7109375" style="2" customWidth="1"/>
    <col min="10" max="10" width="6.8515625" style="4" customWidth="1"/>
    <col min="11" max="223" width="9.140625" style="0" customWidth="1"/>
    <col min="224" max="224" width="70.7109375" style="0" customWidth="1"/>
  </cols>
  <sheetData>
    <row r="1" spans="1:10" ht="19.5">
      <c r="A1" s="50" t="s">
        <v>84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9.5">
      <c r="A2" s="50" t="s">
        <v>85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8" customHeight="1">
      <c r="A3" s="50" t="s">
        <v>83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5.25" customHeight="1">
      <c r="A4" s="36"/>
      <c r="B4" s="1"/>
      <c r="C4" s="1"/>
      <c r="D4" s="1"/>
      <c r="E4" s="1"/>
      <c r="F4" s="1"/>
      <c r="G4" s="1"/>
      <c r="H4" s="1"/>
      <c r="I4" s="1"/>
      <c r="J4" s="3"/>
    </row>
    <row r="5" spans="1:10" s="7" customFormat="1" ht="57.75" customHeight="1">
      <c r="A5" s="5" t="s">
        <v>0</v>
      </c>
      <c r="B5" s="5" t="s">
        <v>65</v>
      </c>
      <c r="C5" s="5" t="s">
        <v>86</v>
      </c>
      <c r="D5" s="5" t="s">
        <v>78</v>
      </c>
      <c r="E5" s="5" t="s">
        <v>79</v>
      </c>
      <c r="F5" s="5" t="s">
        <v>76</v>
      </c>
      <c r="G5" s="5" t="s">
        <v>79</v>
      </c>
      <c r="H5" s="5" t="s">
        <v>80</v>
      </c>
      <c r="I5" s="5" t="s">
        <v>83</v>
      </c>
      <c r="J5" s="6" t="s">
        <v>1</v>
      </c>
    </row>
    <row r="6" spans="1:10" s="8" customFormat="1" ht="17.25" customHeight="1">
      <c r="A6" s="32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50</v>
      </c>
      <c r="H6" s="5" t="s">
        <v>66</v>
      </c>
      <c r="I6" s="5" t="s">
        <v>67</v>
      </c>
      <c r="J6" s="5" t="s">
        <v>74</v>
      </c>
    </row>
    <row r="7" spans="1:10" s="8" customFormat="1" ht="24.75" customHeight="1">
      <c r="A7" s="11" t="s">
        <v>48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s="8" customFormat="1" ht="24.75" customHeight="1">
      <c r="A8" s="11" t="s">
        <v>54</v>
      </c>
      <c r="B8" s="12"/>
      <c r="C8" s="12"/>
      <c r="D8" s="12"/>
      <c r="E8" s="12"/>
      <c r="F8" s="12"/>
      <c r="G8" s="12"/>
      <c r="H8" s="12"/>
      <c r="I8" s="12">
        <v>1180453.35</v>
      </c>
      <c r="J8" s="13"/>
    </row>
    <row r="9" spans="1:10" s="8" customFormat="1" ht="24.75" customHeight="1">
      <c r="A9" s="11" t="s">
        <v>7</v>
      </c>
      <c r="B9" s="12"/>
      <c r="C9" s="12"/>
      <c r="D9" s="12"/>
      <c r="E9" s="12"/>
      <c r="F9" s="12"/>
      <c r="G9" s="12"/>
      <c r="H9" s="12"/>
      <c r="I9" s="12">
        <v>6566.34</v>
      </c>
      <c r="J9" s="13"/>
    </row>
    <row r="10" spans="1:10" s="8" customFormat="1" ht="24.75" customHeight="1">
      <c r="A10" s="32" t="s">
        <v>42</v>
      </c>
      <c r="B10" s="14">
        <v>1334000</v>
      </c>
      <c r="C10" s="14">
        <v>1334000</v>
      </c>
      <c r="D10" s="14">
        <v>1316000</v>
      </c>
      <c r="E10" s="14">
        <v>1309000</v>
      </c>
      <c r="F10" s="14">
        <v>1254000</v>
      </c>
      <c r="G10" s="14">
        <v>1191725</v>
      </c>
      <c r="H10" s="14">
        <v>1188725</v>
      </c>
      <c r="I10" s="14">
        <f>SUM(I8:I9)</f>
        <v>1187019.6900000002</v>
      </c>
      <c r="J10" s="15">
        <f>I10/H10*100</f>
        <v>99.8565429346569</v>
      </c>
    </row>
    <row r="11" spans="1:10" s="9" customFormat="1" ht="24.75" customHeight="1">
      <c r="A11" s="11" t="s">
        <v>8</v>
      </c>
      <c r="B11" s="12"/>
      <c r="C11" s="12"/>
      <c r="D11" s="12"/>
      <c r="E11" s="12"/>
      <c r="F11" s="12"/>
      <c r="G11" s="12"/>
      <c r="H11" s="12"/>
      <c r="I11" s="12">
        <v>29476.94</v>
      </c>
      <c r="J11" s="13"/>
    </row>
    <row r="12" spans="1:10" s="10" customFormat="1" ht="24.75" customHeight="1">
      <c r="A12" s="19" t="s">
        <v>9</v>
      </c>
      <c r="B12" s="17">
        <v>43000</v>
      </c>
      <c r="C12" s="17">
        <v>43000</v>
      </c>
      <c r="D12" s="17">
        <v>16000</v>
      </c>
      <c r="E12" s="17">
        <v>29500</v>
      </c>
      <c r="F12" s="17">
        <v>44500</v>
      </c>
      <c r="G12" s="17">
        <v>42275</v>
      </c>
      <c r="H12" s="17">
        <v>37275</v>
      </c>
      <c r="I12" s="17">
        <f>SUM(I11)</f>
        <v>29476.94</v>
      </c>
      <c r="J12" s="15">
        <f>I12/H12*100</f>
        <v>79.07965124077799</v>
      </c>
    </row>
    <row r="13" spans="1:10" s="8" customFormat="1" ht="24.75" customHeight="1">
      <c r="A13" s="11" t="s">
        <v>10</v>
      </c>
      <c r="B13" s="12"/>
      <c r="C13" s="12"/>
      <c r="D13" s="12"/>
      <c r="E13" s="12"/>
      <c r="F13" s="12"/>
      <c r="G13" s="12"/>
      <c r="H13" s="12"/>
      <c r="I13" s="12">
        <v>182293.41</v>
      </c>
      <c r="J13" s="13"/>
    </row>
    <row r="14" spans="1:10" s="10" customFormat="1" ht="24.75" customHeight="1">
      <c r="A14" s="19" t="s">
        <v>11</v>
      </c>
      <c r="B14" s="14">
        <v>220500</v>
      </c>
      <c r="C14" s="14">
        <v>220500</v>
      </c>
      <c r="D14" s="14">
        <v>213000</v>
      </c>
      <c r="E14" s="14">
        <v>209500</v>
      </c>
      <c r="F14" s="14">
        <v>199500</v>
      </c>
      <c r="G14" s="14">
        <v>189525</v>
      </c>
      <c r="H14" s="14">
        <v>182525</v>
      </c>
      <c r="I14" s="14">
        <f>I13</f>
        <v>182293.41</v>
      </c>
      <c r="J14" s="15">
        <f>I14/H14*100</f>
        <v>99.87311875085605</v>
      </c>
    </row>
    <row r="15" spans="1:10" s="9" customFormat="1" ht="24.75" customHeight="1">
      <c r="A15" s="11" t="s">
        <v>12</v>
      </c>
      <c r="B15" s="12"/>
      <c r="C15" s="12"/>
      <c r="D15" s="12"/>
      <c r="E15" s="12"/>
      <c r="F15" s="12"/>
      <c r="G15" s="12"/>
      <c r="H15" s="12"/>
      <c r="I15" s="12">
        <v>27228.96</v>
      </c>
      <c r="J15" s="13"/>
    </row>
    <row r="16" spans="1:10" s="8" customFormat="1" ht="24.75" customHeight="1">
      <c r="A16" s="11" t="s">
        <v>13</v>
      </c>
      <c r="B16" s="12"/>
      <c r="C16" s="12"/>
      <c r="D16" s="12"/>
      <c r="E16" s="12"/>
      <c r="F16" s="12"/>
      <c r="G16" s="12"/>
      <c r="H16" s="12"/>
      <c r="I16" s="12">
        <v>0</v>
      </c>
      <c r="J16" s="13"/>
    </row>
    <row r="17" spans="1:10" s="10" customFormat="1" ht="24.75" customHeight="1">
      <c r="A17" s="16" t="s">
        <v>14</v>
      </c>
      <c r="B17" s="14">
        <v>44000</v>
      </c>
      <c r="C17" s="14">
        <v>44000</v>
      </c>
      <c r="D17" s="14">
        <v>44000</v>
      </c>
      <c r="E17" s="14">
        <v>44000</v>
      </c>
      <c r="F17" s="14">
        <v>37500</v>
      </c>
      <c r="G17" s="14">
        <v>35650</v>
      </c>
      <c r="H17" s="14">
        <v>32650</v>
      </c>
      <c r="I17" s="14">
        <f>SUM(I15,I16)</f>
        <v>27228.96</v>
      </c>
      <c r="J17" s="15">
        <f>I17/H17*100</f>
        <v>83.39650842266462</v>
      </c>
    </row>
    <row r="18" spans="1:10" s="9" customFormat="1" ht="24.75" customHeight="1">
      <c r="A18" s="42" t="s">
        <v>15</v>
      </c>
      <c r="B18" s="31"/>
      <c r="C18" s="31"/>
      <c r="D18" s="31"/>
      <c r="E18" s="31"/>
      <c r="F18" s="31"/>
      <c r="G18" s="31"/>
      <c r="H18" s="31"/>
      <c r="I18" s="31">
        <v>8442.52</v>
      </c>
      <c r="J18" s="13"/>
    </row>
    <row r="19" spans="1:10" s="8" customFormat="1" ht="24.75" customHeight="1">
      <c r="A19" s="20" t="s">
        <v>16</v>
      </c>
      <c r="B19" s="37"/>
      <c r="C19" s="37"/>
      <c r="D19" s="37"/>
      <c r="E19" s="37"/>
      <c r="F19" s="37"/>
      <c r="G19" s="37"/>
      <c r="H19" s="37"/>
      <c r="I19" s="37">
        <v>0</v>
      </c>
      <c r="J19" s="13"/>
    </row>
    <row r="20" spans="1:10" s="8" customFormat="1" ht="24.75" customHeight="1">
      <c r="A20" s="20" t="s">
        <v>44</v>
      </c>
      <c r="B20" s="37"/>
      <c r="C20" s="37"/>
      <c r="D20" s="37"/>
      <c r="E20" s="37"/>
      <c r="F20" s="37"/>
      <c r="G20" s="37"/>
      <c r="H20" s="37"/>
      <c r="I20" s="37">
        <v>3053.65</v>
      </c>
      <c r="J20" s="13"/>
    </row>
    <row r="21" spans="1:10" s="10" customFormat="1" ht="24.75" customHeight="1">
      <c r="A21" s="19" t="s">
        <v>17</v>
      </c>
      <c r="B21" s="17">
        <v>16000</v>
      </c>
      <c r="C21" s="17">
        <v>14000</v>
      </c>
      <c r="D21" s="17">
        <v>13000</v>
      </c>
      <c r="E21" s="17">
        <v>13000</v>
      </c>
      <c r="F21" s="17">
        <v>20000</v>
      </c>
      <c r="G21" s="17">
        <v>20000</v>
      </c>
      <c r="H21" s="17">
        <v>12000</v>
      </c>
      <c r="I21" s="17">
        <f>SUM(I18,I19,I20)</f>
        <v>11496.17</v>
      </c>
      <c r="J21" s="15">
        <f>I21/H21*100</f>
        <v>95.80141666666667</v>
      </c>
    </row>
    <row r="22" spans="1:10" s="9" customFormat="1" ht="24.75" customHeight="1">
      <c r="A22" s="11" t="s">
        <v>18</v>
      </c>
      <c r="B22" s="12"/>
      <c r="C22" s="12"/>
      <c r="D22" s="12"/>
      <c r="E22" s="12"/>
      <c r="F22" s="12"/>
      <c r="G22" s="12"/>
      <c r="H22" s="12"/>
      <c r="I22" s="12">
        <v>2954.52</v>
      </c>
      <c r="J22" s="13"/>
    </row>
    <row r="23" spans="1:10" s="9" customFormat="1" ht="24.75" customHeight="1">
      <c r="A23" s="11" t="s">
        <v>19</v>
      </c>
      <c r="B23" s="12"/>
      <c r="C23" s="12"/>
      <c r="D23" s="12"/>
      <c r="E23" s="12"/>
      <c r="F23" s="12"/>
      <c r="G23" s="12"/>
      <c r="H23" s="12"/>
      <c r="I23" s="12">
        <v>22683.13</v>
      </c>
      <c r="J23" s="13"/>
    </row>
    <row r="24" spans="1:10" s="9" customFormat="1" ht="24.75" customHeight="1">
      <c r="A24" s="11" t="s">
        <v>20</v>
      </c>
      <c r="B24" s="12"/>
      <c r="C24" s="12"/>
      <c r="D24" s="12"/>
      <c r="E24" s="12"/>
      <c r="F24" s="12"/>
      <c r="G24" s="12"/>
      <c r="H24" s="12"/>
      <c r="I24" s="12">
        <v>30144.33</v>
      </c>
      <c r="J24" s="13"/>
    </row>
    <row r="25" spans="1:10" s="9" customFormat="1" ht="24.75" customHeight="1">
      <c r="A25" s="20" t="s">
        <v>21</v>
      </c>
      <c r="B25" s="12"/>
      <c r="C25" s="12"/>
      <c r="D25" s="12"/>
      <c r="E25" s="12"/>
      <c r="F25" s="12"/>
      <c r="G25" s="12"/>
      <c r="H25" s="12"/>
      <c r="I25" s="37">
        <v>625</v>
      </c>
      <c r="J25" s="13"/>
    </row>
    <row r="26" spans="1:10" s="9" customFormat="1" ht="24.75" customHeight="1">
      <c r="A26" s="20" t="s">
        <v>45</v>
      </c>
      <c r="B26" s="12"/>
      <c r="C26" s="12"/>
      <c r="D26" s="12"/>
      <c r="E26" s="12"/>
      <c r="F26" s="12"/>
      <c r="G26" s="12"/>
      <c r="H26" s="12"/>
      <c r="I26" s="37">
        <v>350</v>
      </c>
      <c r="J26" s="13"/>
    </row>
    <row r="27" spans="1:10" s="9" customFormat="1" ht="24.75" customHeight="1">
      <c r="A27" s="11" t="s">
        <v>53</v>
      </c>
      <c r="B27" s="12"/>
      <c r="C27" s="12"/>
      <c r="D27" s="12"/>
      <c r="E27" s="12"/>
      <c r="F27" s="12"/>
      <c r="G27" s="12"/>
      <c r="H27" s="12"/>
      <c r="I27" s="12">
        <v>1875</v>
      </c>
      <c r="J27" s="13"/>
    </row>
    <row r="28" spans="1:10" s="9" customFormat="1" ht="24.75" customHeight="1">
      <c r="A28" s="11" t="s">
        <v>22</v>
      </c>
      <c r="B28" s="12"/>
      <c r="C28" s="12"/>
      <c r="D28" s="12"/>
      <c r="E28" s="12"/>
      <c r="F28" s="12"/>
      <c r="G28" s="12"/>
      <c r="H28" s="12"/>
      <c r="I28" s="12">
        <v>7740</v>
      </c>
      <c r="J28" s="13"/>
    </row>
    <row r="29" spans="1:10" s="18" customFormat="1" ht="24.75" customHeight="1">
      <c r="A29" s="43" t="s">
        <v>23</v>
      </c>
      <c r="B29" s="37"/>
      <c r="C29" s="37"/>
      <c r="D29" s="37"/>
      <c r="E29" s="37"/>
      <c r="F29" s="37"/>
      <c r="G29" s="37"/>
      <c r="H29" s="37"/>
      <c r="I29" s="37">
        <v>705</v>
      </c>
      <c r="J29" s="44"/>
    </row>
    <row r="30" spans="1:10" s="10" customFormat="1" ht="24.75" customHeight="1">
      <c r="A30" s="19" t="s">
        <v>24</v>
      </c>
      <c r="B30" s="14">
        <v>67200</v>
      </c>
      <c r="C30" s="14">
        <v>67200</v>
      </c>
      <c r="D30" s="14">
        <v>64200</v>
      </c>
      <c r="E30" s="14">
        <v>63200</v>
      </c>
      <c r="F30" s="14">
        <v>81200</v>
      </c>
      <c r="G30" s="14">
        <v>78000</v>
      </c>
      <c r="H30" s="14">
        <v>73000</v>
      </c>
      <c r="I30" s="14">
        <f>SUM(I22,I23,I24,I25,I26,I28,I29,I27)</f>
        <v>67076.98000000001</v>
      </c>
      <c r="J30" s="15">
        <f>I30/H30*100</f>
        <v>91.88627397260275</v>
      </c>
    </row>
    <row r="31" spans="1:10" s="9" customFormat="1" ht="24.75" customHeight="1">
      <c r="A31" s="11" t="s">
        <v>25</v>
      </c>
      <c r="B31" s="12"/>
      <c r="C31" s="12"/>
      <c r="D31" s="12"/>
      <c r="E31" s="12"/>
      <c r="F31" s="12"/>
      <c r="G31" s="12"/>
      <c r="H31" s="12"/>
      <c r="I31" s="12">
        <v>5964.25</v>
      </c>
      <c r="J31" s="13"/>
    </row>
    <row r="32" spans="1:10" s="8" customFormat="1" ht="24.75" customHeight="1">
      <c r="A32" s="11" t="s">
        <v>64</v>
      </c>
      <c r="B32" s="12"/>
      <c r="C32" s="12"/>
      <c r="D32" s="12"/>
      <c r="E32" s="12"/>
      <c r="F32" s="12"/>
      <c r="G32" s="12"/>
      <c r="H32" s="12"/>
      <c r="I32" s="12">
        <v>0</v>
      </c>
      <c r="J32" s="13"/>
    </row>
    <row r="33" spans="1:10" s="8" customFormat="1" ht="24.75" customHeight="1">
      <c r="A33" s="11" t="s">
        <v>26</v>
      </c>
      <c r="B33" s="12"/>
      <c r="C33" s="12"/>
      <c r="D33" s="12"/>
      <c r="E33" s="12"/>
      <c r="F33" s="12"/>
      <c r="G33" s="12"/>
      <c r="H33" s="12"/>
      <c r="I33" s="12">
        <v>0</v>
      </c>
      <c r="J33" s="13"/>
    </row>
    <row r="34" spans="1:10" s="10" customFormat="1" ht="24.75" customHeight="1">
      <c r="A34" s="19" t="s">
        <v>27</v>
      </c>
      <c r="B34" s="14">
        <v>7000</v>
      </c>
      <c r="C34" s="14">
        <v>7000</v>
      </c>
      <c r="D34" s="14">
        <v>7000</v>
      </c>
      <c r="E34" s="14">
        <v>7000</v>
      </c>
      <c r="F34" s="14">
        <v>7000</v>
      </c>
      <c r="G34" s="14">
        <v>7000</v>
      </c>
      <c r="H34" s="14">
        <v>7000</v>
      </c>
      <c r="I34" s="14">
        <f>SUM(I31,I33,I32)</f>
        <v>5964.25</v>
      </c>
      <c r="J34" s="15">
        <f>I34/H34*100</f>
        <v>85.20357142857144</v>
      </c>
    </row>
    <row r="35" spans="1:10" s="8" customFormat="1" ht="24.75" customHeight="1">
      <c r="A35" s="20" t="s">
        <v>46</v>
      </c>
      <c r="B35" s="37"/>
      <c r="C35" s="37"/>
      <c r="D35" s="37"/>
      <c r="E35" s="37"/>
      <c r="F35" s="37"/>
      <c r="G35" s="37"/>
      <c r="H35" s="37"/>
      <c r="I35" s="37">
        <v>0.5</v>
      </c>
      <c r="J35" s="13"/>
    </row>
    <row r="36" spans="1:10" s="10" customFormat="1" ht="24.75" customHeight="1">
      <c r="A36" s="19" t="s">
        <v>29</v>
      </c>
      <c r="B36" s="17">
        <v>10</v>
      </c>
      <c r="C36" s="17">
        <v>10</v>
      </c>
      <c r="D36" s="17">
        <v>10</v>
      </c>
      <c r="E36" s="17">
        <v>10</v>
      </c>
      <c r="F36" s="17">
        <v>10</v>
      </c>
      <c r="G36" s="17">
        <v>10</v>
      </c>
      <c r="H36" s="17">
        <v>10</v>
      </c>
      <c r="I36" s="17">
        <f>SUM(I35)</f>
        <v>0.5</v>
      </c>
      <c r="J36" s="15">
        <f>I36/H36*100</f>
        <v>5</v>
      </c>
    </row>
    <row r="37" spans="1:10" s="8" customFormat="1" ht="24.75" customHeight="1">
      <c r="A37" s="45" t="s">
        <v>47</v>
      </c>
      <c r="B37" s="23"/>
      <c r="C37" s="23"/>
      <c r="D37" s="23"/>
      <c r="E37" s="23"/>
      <c r="F37" s="23"/>
      <c r="G37" s="23"/>
      <c r="H37" s="23"/>
      <c r="I37" s="46">
        <v>0</v>
      </c>
      <c r="J37" s="24"/>
    </row>
    <row r="38" spans="1:10" s="10" customFormat="1" ht="24.75" customHeight="1">
      <c r="A38" s="21" t="s">
        <v>43</v>
      </c>
      <c r="B38" s="14">
        <v>1000</v>
      </c>
      <c r="C38" s="14">
        <v>1000</v>
      </c>
      <c r="D38" s="14">
        <v>1000</v>
      </c>
      <c r="E38" s="14">
        <v>1000</v>
      </c>
      <c r="F38" s="14">
        <f>F37</f>
        <v>0</v>
      </c>
      <c r="G38" s="14">
        <f>G37</f>
        <v>0</v>
      </c>
      <c r="H38" s="14">
        <f>H37</f>
        <v>0</v>
      </c>
      <c r="I38" s="14">
        <f>I37</f>
        <v>0</v>
      </c>
      <c r="J38" s="15"/>
    </row>
    <row r="39" spans="1:10" s="8" customFormat="1" ht="24.75" customHeight="1">
      <c r="A39" s="22" t="s">
        <v>30</v>
      </c>
      <c r="B39" s="23"/>
      <c r="C39" s="23"/>
      <c r="D39" s="23"/>
      <c r="E39" s="23"/>
      <c r="F39" s="23"/>
      <c r="G39" s="23"/>
      <c r="H39" s="23"/>
      <c r="I39" s="23">
        <v>6712.25</v>
      </c>
      <c r="J39" s="24"/>
    </row>
    <row r="40" spans="1:10" s="8" customFormat="1" ht="24.75" customHeight="1">
      <c r="A40" s="45" t="s">
        <v>31</v>
      </c>
      <c r="B40" s="23"/>
      <c r="C40" s="23"/>
      <c r="D40" s="23"/>
      <c r="E40" s="23"/>
      <c r="F40" s="23"/>
      <c r="G40" s="23"/>
      <c r="H40" s="23"/>
      <c r="I40" s="46">
        <v>0</v>
      </c>
      <c r="J40" s="24"/>
    </row>
    <row r="41" spans="1:10" s="9" customFormat="1" ht="24.75" customHeight="1">
      <c r="A41" s="22" t="s">
        <v>62</v>
      </c>
      <c r="B41" s="23"/>
      <c r="C41" s="23"/>
      <c r="D41" s="23"/>
      <c r="E41" s="23"/>
      <c r="F41" s="23"/>
      <c r="G41" s="23"/>
      <c r="H41" s="23"/>
      <c r="I41" s="23">
        <v>0</v>
      </c>
      <c r="J41" s="24"/>
    </row>
    <row r="42" spans="1:10" s="8" customFormat="1" ht="24.75" customHeight="1">
      <c r="A42" s="22" t="s">
        <v>63</v>
      </c>
      <c r="B42" s="23"/>
      <c r="C42" s="23"/>
      <c r="D42" s="23"/>
      <c r="E42" s="23"/>
      <c r="F42" s="23"/>
      <c r="G42" s="23"/>
      <c r="H42" s="23"/>
      <c r="I42" s="23">
        <v>0</v>
      </c>
      <c r="J42" s="24"/>
    </row>
    <row r="43" spans="1:10" s="10" customFormat="1" ht="24.75" customHeight="1">
      <c r="A43" s="21" t="s">
        <v>32</v>
      </c>
      <c r="B43" s="14">
        <v>29000</v>
      </c>
      <c r="C43" s="14">
        <v>29000</v>
      </c>
      <c r="D43" s="14">
        <v>21000</v>
      </c>
      <c r="E43" s="14">
        <v>21000</v>
      </c>
      <c r="F43" s="14">
        <v>21000</v>
      </c>
      <c r="G43" s="14">
        <v>21000</v>
      </c>
      <c r="H43" s="14">
        <v>7000</v>
      </c>
      <c r="I43" s="14">
        <f>SUM(I39+I40+I41+I42)</f>
        <v>6712.25</v>
      </c>
      <c r="J43" s="15">
        <f>I43/H43*100</f>
        <v>95.8892857142857</v>
      </c>
    </row>
    <row r="44" spans="1:10" s="10" customFormat="1" ht="24.75" customHeight="1">
      <c r="A44" s="32" t="s">
        <v>33</v>
      </c>
      <c r="B44" s="14">
        <f aca="true" t="shared" si="0" ref="B44:H44">SUM(,B17,B21,B30,B34,B36,B43,B38,B10,B12,B14)</f>
        <v>1761710</v>
      </c>
      <c r="C44" s="14">
        <f t="shared" si="0"/>
        <v>1759710</v>
      </c>
      <c r="D44" s="14">
        <f t="shared" si="0"/>
        <v>1695210</v>
      </c>
      <c r="E44" s="14">
        <f t="shared" si="0"/>
        <v>1697210</v>
      </c>
      <c r="F44" s="14">
        <f t="shared" si="0"/>
        <v>1664710</v>
      </c>
      <c r="G44" s="14">
        <f t="shared" si="0"/>
        <v>1585185</v>
      </c>
      <c r="H44" s="14">
        <f t="shared" si="0"/>
        <v>1540185</v>
      </c>
      <c r="I44" s="14">
        <f>SUM(,I17,I21,I30,I34,I36,I43,I38,I10,I12,I14)</f>
        <v>1517269.1500000001</v>
      </c>
      <c r="J44" s="15">
        <f>I44/H44*100</f>
        <v>98.51213652905334</v>
      </c>
    </row>
    <row r="45" spans="1:10" s="8" customFormat="1" ht="24.75" customHeight="1">
      <c r="A45" s="42" t="s">
        <v>77</v>
      </c>
      <c r="B45" s="12"/>
      <c r="C45" s="12"/>
      <c r="D45" s="12"/>
      <c r="E45" s="12"/>
      <c r="F45" s="12"/>
      <c r="G45" s="12"/>
      <c r="H45" s="12"/>
      <c r="I45" s="12"/>
      <c r="J45" s="13"/>
    </row>
    <row r="46" spans="1:10" s="25" customFormat="1" ht="24.75" customHeight="1">
      <c r="A46" s="11" t="s">
        <v>34</v>
      </c>
      <c r="B46" s="12"/>
      <c r="C46" s="12"/>
      <c r="D46" s="12"/>
      <c r="E46" s="12"/>
      <c r="F46" s="12"/>
      <c r="G46" s="12"/>
      <c r="H46" s="12"/>
      <c r="I46" s="12">
        <v>0</v>
      </c>
      <c r="J46" s="13"/>
    </row>
    <row r="47" spans="1:10" s="10" customFormat="1" ht="24.75" customHeight="1">
      <c r="A47" s="16" t="s">
        <v>14</v>
      </c>
      <c r="B47" s="17">
        <v>130000</v>
      </c>
      <c r="C47" s="17">
        <v>55000</v>
      </c>
      <c r="D47" s="17">
        <v>50000</v>
      </c>
      <c r="E47" s="17">
        <v>48000</v>
      </c>
      <c r="F47" s="17">
        <v>20000</v>
      </c>
      <c r="G47" s="17">
        <v>19000</v>
      </c>
      <c r="H47" s="17">
        <v>0</v>
      </c>
      <c r="I47" s="17">
        <f>SUM(I46)</f>
        <v>0</v>
      </c>
      <c r="J47" s="15"/>
    </row>
    <row r="48" spans="1:10" s="25" customFormat="1" ht="24.75" customHeight="1">
      <c r="A48" s="11" t="s">
        <v>51</v>
      </c>
      <c r="B48" s="12"/>
      <c r="C48" s="12"/>
      <c r="D48" s="12"/>
      <c r="E48" s="12"/>
      <c r="F48" s="12"/>
      <c r="G48" s="12"/>
      <c r="H48" s="12"/>
      <c r="I48" s="12">
        <v>17875</v>
      </c>
      <c r="J48" s="13"/>
    </row>
    <row r="49" spans="1:10" s="25" customFormat="1" ht="24.75" customHeight="1">
      <c r="A49" s="11" t="s">
        <v>52</v>
      </c>
      <c r="B49" s="12"/>
      <c r="C49" s="12"/>
      <c r="D49" s="12"/>
      <c r="E49" s="12"/>
      <c r="F49" s="12"/>
      <c r="G49" s="12"/>
      <c r="H49" s="12"/>
      <c r="I49" s="12">
        <v>0</v>
      </c>
      <c r="J49" s="13"/>
    </row>
    <row r="50" spans="1:10" s="25" customFormat="1" ht="24.75" customHeight="1">
      <c r="A50" s="11" t="s">
        <v>53</v>
      </c>
      <c r="B50" s="12"/>
      <c r="C50" s="12"/>
      <c r="D50" s="12"/>
      <c r="E50" s="12"/>
      <c r="F50" s="12"/>
      <c r="G50" s="12"/>
      <c r="H50" s="12"/>
      <c r="I50" s="12">
        <v>0</v>
      </c>
      <c r="J50" s="13"/>
    </row>
    <row r="51" spans="1:10" s="25" customFormat="1" ht="24.75" customHeight="1">
      <c r="A51" s="11" t="s">
        <v>23</v>
      </c>
      <c r="B51" s="12"/>
      <c r="C51" s="12"/>
      <c r="D51" s="12"/>
      <c r="E51" s="12"/>
      <c r="F51" s="12"/>
      <c r="G51" s="12"/>
      <c r="H51" s="12"/>
      <c r="I51" s="12">
        <v>0</v>
      </c>
      <c r="J51" s="13"/>
    </row>
    <row r="52" spans="1:10" s="10" customFormat="1" ht="24.75" customHeight="1">
      <c r="A52" s="19" t="s">
        <v>24</v>
      </c>
      <c r="B52" s="14">
        <v>190000</v>
      </c>
      <c r="C52" s="14">
        <v>115000</v>
      </c>
      <c r="D52" s="14">
        <v>110000</v>
      </c>
      <c r="E52" s="14">
        <v>110000</v>
      </c>
      <c r="F52" s="14">
        <v>86000</v>
      </c>
      <c r="G52" s="14">
        <v>82750</v>
      </c>
      <c r="H52" s="14">
        <v>18750</v>
      </c>
      <c r="I52" s="14">
        <f>SUM(,I48,I49,I50,I51)</f>
        <v>17875</v>
      </c>
      <c r="J52" s="15">
        <f>I52/H52*100</f>
        <v>95.33333333333334</v>
      </c>
    </row>
    <row r="53" spans="1:10" s="8" customFormat="1" ht="24.75" customHeight="1">
      <c r="A53" s="47" t="s">
        <v>35</v>
      </c>
      <c r="B53" s="26"/>
      <c r="C53" s="26"/>
      <c r="D53" s="26"/>
      <c r="E53" s="26"/>
      <c r="F53" s="26"/>
      <c r="G53" s="26"/>
      <c r="H53" s="26"/>
      <c r="I53" s="26">
        <v>0</v>
      </c>
      <c r="J53" s="48"/>
    </row>
    <row r="54" spans="1:10" s="10" customFormat="1" ht="24.75" customHeight="1">
      <c r="A54" s="27" t="s">
        <v>36</v>
      </c>
      <c r="B54" s="28">
        <v>5000</v>
      </c>
      <c r="C54" s="28">
        <v>5000</v>
      </c>
      <c r="D54" s="28">
        <v>5000</v>
      </c>
      <c r="E54" s="28">
        <v>5000</v>
      </c>
      <c r="F54" s="28">
        <v>5000</v>
      </c>
      <c r="G54" s="28">
        <v>5000</v>
      </c>
      <c r="H54" s="28">
        <f>SUM(H53)</f>
        <v>0</v>
      </c>
      <c r="I54" s="28">
        <f>SUM(I53)</f>
        <v>0</v>
      </c>
      <c r="J54" s="29"/>
    </row>
    <row r="55" spans="1:10" s="8" customFormat="1" ht="24.75" customHeight="1">
      <c r="A55" s="30" t="s">
        <v>37</v>
      </c>
      <c r="B55" s="12"/>
      <c r="C55" s="12"/>
      <c r="D55" s="12"/>
      <c r="E55" s="12"/>
      <c r="F55" s="12"/>
      <c r="G55" s="12"/>
      <c r="H55" s="12"/>
      <c r="I55" s="12">
        <v>0</v>
      </c>
      <c r="J55" s="13"/>
    </row>
    <row r="56" spans="1:10" s="25" customFormat="1" ht="24.75" customHeight="1">
      <c r="A56" s="11" t="s">
        <v>25</v>
      </c>
      <c r="B56" s="12"/>
      <c r="C56" s="12"/>
      <c r="D56" s="12"/>
      <c r="E56" s="12"/>
      <c r="F56" s="12"/>
      <c r="G56" s="12"/>
      <c r="H56" s="12"/>
      <c r="I56" s="12">
        <v>0</v>
      </c>
      <c r="J56" s="13"/>
    </row>
    <row r="57" spans="1:10" s="8" customFormat="1" ht="24.75" customHeight="1">
      <c r="A57" s="11" t="s">
        <v>26</v>
      </c>
      <c r="B57" s="12"/>
      <c r="C57" s="12"/>
      <c r="D57" s="12"/>
      <c r="E57" s="12"/>
      <c r="F57" s="12"/>
      <c r="G57" s="12"/>
      <c r="H57" s="12"/>
      <c r="I57" s="12">
        <v>0</v>
      </c>
      <c r="J57" s="13"/>
    </row>
    <row r="58" spans="1:10" s="10" customFormat="1" ht="24.75" customHeight="1">
      <c r="A58" s="19" t="s">
        <v>27</v>
      </c>
      <c r="B58" s="17">
        <v>19000</v>
      </c>
      <c r="C58" s="17">
        <v>14000</v>
      </c>
      <c r="D58" s="17">
        <v>11000</v>
      </c>
      <c r="E58" s="17">
        <v>11000</v>
      </c>
      <c r="F58" s="17">
        <v>9000</v>
      </c>
      <c r="G58" s="17">
        <v>9000</v>
      </c>
      <c r="H58" s="17">
        <v>0</v>
      </c>
      <c r="I58" s="17">
        <f>SUM(I55,I56,I57)</f>
        <v>0</v>
      </c>
      <c r="J58" s="15"/>
    </row>
    <row r="59" spans="1:10" s="8" customFormat="1" ht="24.75" customHeight="1">
      <c r="A59" s="30" t="s">
        <v>28</v>
      </c>
      <c r="B59" s="12"/>
      <c r="C59" s="12"/>
      <c r="D59" s="12"/>
      <c r="E59" s="12"/>
      <c r="F59" s="12"/>
      <c r="G59" s="12"/>
      <c r="H59" s="12"/>
      <c r="I59" s="12">
        <v>0</v>
      </c>
      <c r="J59" s="13"/>
    </row>
    <row r="60" spans="1:10" s="8" customFormat="1" ht="24.75" customHeight="1">
      <c r="A60" s="11" t="s">
        <v>72</v>
      </c>
      <c r="B60" s="12"/>
      <c r="C60" s="12"/>
      <c r="D60" s="12"/>
      <c r="E60" s="12"/>
      <c r="F60" s="12"/>
      <c r="G60" s="12"/>
      <c r="H60" s="12"/>
      <c r="I60" s="12">
        <v>0</v>
      </c>
      <c r="J60" s="13"/>
    </row>
    <row r="61" spans="1:10" s="8" customFormat="1" ht="24.75" customHeight="1">
      <c r="A61" s="11" t="s">
        <v>46</v>
      </c>
      <c r="B61" s="12"/>
      <c r="C61" s="12"/>
      <c r="D61" s="12"/>
      <c r="E61" s="12"/>
      <c r="F61" s="12"/>
      <c r="G61" s="12"/>
      <c r="H61" s="12"/>
      <c r="I61" s="12">
        <v>0</v>
      </c>
      <c r="J61" s="13"/>
    </row>
    <row r="62" spans="1:10" s="10" customFormat="1" ht="24.75" customHeight="1">
      <c r="A62" s="19" t="s">
        <v>29</v>
      </c>
      <c r="B62" s="17">
        <v>1200</v>
      </c>
      <c r="C62" s="17">
        <v>1200</v>
      </c>
      <c r="D62" s="17">
        <v>1200</v>
      </c>
      <c r="E62" s="17">
        <v>1200</v>
      </c>
      <c r="F62" s="17">
        <v>700</v>
      </c>
      <c r="G62" s="17">
        <v>700</v>
      </c>
      <c r="H62" s="17">
        <v>700</v>
      </c>
      <c r="I62" s="17">
        <f>SUM(I59+I60+I61)</f>
        <v>0</v>
      </c>
      <c r="J62" s="15">
        <f>I62/H62*100</f>
        <v>0</v>
      </c>
    </row>
    <row r="63" spans="1:10" s="10" customFormat="1" ht="24.75" customHeight="1">
      <c r="A63" s="32" t="s">
        <v>38</v>
      </c>
      <c r="B63" s="14">
        <f aca="true" t="shared" si="1" ref="B63:I63">SUM(B47,B52,B58,B54,B62)</f>
        <v>345200</v>
      </c>
      <c r="C63" s="14">
        <f t="shared" si="1"/>
        <v>190200</v>
      </c>
      <c r="D63" s="14">
        <f t="shared" si="1"/>
        <v>177200</v>
      </c>
      <c r="E63" s="14">
        <f t="shared" si="1"/>
        <v>175200</v>
      </c>
      <c r="F63" s="14">
        <f t="shared" si="1"/>
        <v>120700</v>
      </c>
      <c r="G63" s="14">
        <f t="shared" si="1"/>
        <v>116450</v>
      </c>
      <c r="H63" s="14">
        <f t="shared" si="1"/>
        <v>19450</v>
      </c>
      <c r="I63" s="14">
        <f t="shared" si="1"/>
        <v>17875</v>
      </c>
      <c r="J63" s="15">
        <f>I63/H63*100</f>
        <v>91.90231362467867</v>
      </c>
    </row>
    <row r="64" spans="1:10" s="8" customFormat="1" ht="24.75" customHeight="1">
      <c r="A64" s="42" t="s">
        <v>49</v>
      </c>
      <c r="B64" s="31"/>
      <c r="C64" s="31"/>
      <c r="D64" s="31"/>
      <c r="E64" s="31"/>
      <c r="F64" s="31"/>
      <c r="G64" s="31"/>
      <c r="H64" s="31"/>
      <c r="I64" s="31"/>
      <c r="J64" s="49"/>
    </row>
    <row r="65" spans="1:10" s="33" customFormat="1" ht="24.75" customHeight="1">
      <c r="A65" s="11" t="s">
        <v>20</v>
      </c>
      <c r="B65" s="31"/>
      <c r="C65" s="31"/>
      <c r="D65" s="31"/>
      <c r="E65" s="31"/>
      <c r="F65" s="31"/>
      <c r="G65" s="31"/>
      <c r="H65" s="31"/>
      <c r="I65" s="12">
        <v>0</v>
      </c>
      <c r="J65" s="13"/>
    </row>
    <row r="66" spans="1:10" s="10" customFormat="1" ht="24.75" customHeight="1">
      <c r="A66" s="19" t="s">
        <v>24</v>
      </c>
      <c r="B66" s="14">
        <v>5000</v>
      </c>
      <c r="C66" s="14">
        <f aca="true" t="shared" si="2" ref="C66:I66">SUM(C65)</f>
        <v>0</v>
      </c>
      <c r="D66" s="14">
        <f t="shared" si="2"/>
        <v>0</v>
      </c>
      <c r="E66" s="14">
        <f>SUM(E65)</f>
        <v>0</v>
      </c>
      <c r="F66" s="14">
        <f>SUM(F65)</f>
        <v>0</v>
      </c>
      <c r="G66" s="14">
        <f>SUM(G65)</f>
        <v>0</v>
      </c>
      <c r="H66" s="14">
        <f>SUM(H65)</f>
        <v>0</v>
      </c>
      <c r="I66" s="14">
        <f t="shared" si="2"/>
        <v>0</v>
      </c>
      <c r="J66" s="15"/>
    </row>
    <row r="67" spans="1:10" s="33" customFormat="1" ht="24.75" customHeight="1">
      <c r="A67" s="11" t="s">
        <v>55</v>
      </c>
      <c r="B67" s="31"/>
      <c r="C67" s="31"/>
      <c r="D67" s="31"/>
      <c r="E67" s="31"/>
      <c r="F67" s="31"/>
      <c r="G67" s="31"/>
      <c r="H67" s="31"/>
      <c r="I67" s="12">
        <v>0</v>
      </c>
      <c r="J67" s="13"/>
    </row>
    <row r="68" spans="1:10" s="10" customFormat="1" ht="24.75" customHeight="1">
      <c r="A68" s="19" t="s">
        <v>56</v>
      </c>
      <c r="B68" s="14">
        <v>5000</v>
      </c>
      <c r="C68" s="14">
        <f aca="true" t="shared" si="3" ref="C68:I68">SUM(C67)</f>
        <v>0</v>
      </c>
      <c r="D68" s="14">
        <f t="shared" si="3"/>
        <v>0</v>
      </c>
      <c r="E68" s="14">
        <f>SUM(E67)</f>
        <v>0</v>
      </c>
      <c r="F68" s="14">
        <f>SUM(F67)</f>
        <v>0</v>
      </c>
      <c r="G68" s="14">
        <f>SUM(G67)</f>
        <v>0</v>
      </c>
      <c r="H68" s="14">
        <f>SUM(H67)</f>
        <v>0</v>
      </c>
      <c r="I68" s="14">
        <f t="shared" si="3"/>
        <v>0</v>
      </c>
      <c r="J68" s="15"/>
    </row>
    <row r="69" spans="1:10" s="10" customFormat="1" ht="24.75" customHeight="1">
      <c r="A69" s="32" t="s">
        <v>39</v>
      </c>
      <c r="B69" s="14">
        <f aca="true" t="shared" si="4" ref="B69:I69">SUM(B66,B68)</f>
        <v>10000</v>
      </c>
      <c r="C69" s="14">
        <f t="shared" si="4"/>
        <v>0</v>
      </c>
      <c r="D69" s="14">
        <f t="shared" si="4"/>
        <v>0</v>
      </c>
      <c r="E69" s="14">
        <f>SUM(E66,E68)</f>
        <v>0</v>
      </c>
      <c r="F69" s="14">
        <f>SUM(F66,F68)</f>
        <v>0</v>
      </c>
      <c r="G69" s="14">
        <f>SUM(G66,G68)</f>
        <v>0</v>
      </c>
      <c r="H69" s="14">
        <f>SUM(H66,H68)</f>
        <v>0</v>
      </c>
      <c r="I69" s="14">
        <f t="shared" si="4"/>
        <v>0</v>
      </c>
      <c r="J69" s="15"/>
    </row>
    <row r="70" spans="1:10" s="8" customFormat="1" ht="24.75" customHeight="1">
      <c r="A70" s="11" t="s">
        <v>89</v>
      </c>
      <c r="B70" s="12"/>
      <c r="C70" s="12"/>
      <c r="D70" s="12"/>
      <c r="E70" s="12"/>
      <c r="F70" s="12"/>
      <c r="G70" s="12"/>
      <c r="H70" s="12"/>
      <c r="I70" s="12"/>
      <c r="J70" s="13"/>
    </row>
    <row r="71" spans="1:10" s="25" customFormat="1" ht="24.75" customHeight="1">
      <c r="A71" s="11" t="s">
        <v>68</v>
      </c>
      <c r="B71" s="12"/>
      <c r="C71" s="12"/>
      <c r="D71" s="12"/>
      <c r="E71" s="12"/>
      <c r="F71" s="12"/>
      <c r="G71" s="12"/>
      <c r="H71" s="12"/>
      <c r="I71" s="12">
        <v>0</v>
      </c>
      <c r="J71" s="13"/>
    </row>
    <row r="72" spans="1:10" s="10" customFormat="1" ht="24.75" customHeight="1">
      <c r="A72" s="16" t="s">
        <v>14</v>
      </c>
      <c r="B72" s="17">
        <v>20000</v>
      </c>
      <c r="C72" s="17">
        <v>10000</v>
      </c>
      <c r="D72" s="17">
        <v>5000</v>
      </c>
      <c r="E72" s="17">
        <v>5000</v>
      </c>
      <c r="F72" s="17">
        <v>5000</v>
      </c>
      <c r="G72" s="17">
        <v>5000</v>
      </c>
      <c r="H72" s="17">
        <v>0</v>
      </c>
      <c r="I72" s="17">
        <f>SUM(I71)</f>
        <v>0</v>
      </c>
      <c r="J72" s="15"/>
    </row>
    <row r="73" spans="1:10" s="25" customFormat="1" ht="24.75" customHeight="1">
      <c r="A73" s="11" t="s">
        <v>20</v>
      </c>
      <c r="B73" s="12"/>
      <c r="C73" s="12"/>
      <c r="D73" s="12"/>
      <c r="E73" s="12"/>
      <c r="F73" s="12"/>
      <c r="G73" s="12"/>
      <c r="H73" s="12"/>
      <c r="I73" s="12">
        <v>0</v>
      </c>
      <c r="J73" s="13"/>
    </row>
    <row r="74" spans="1:10" s="9" customFormat="1" ht="24.75" customHeight="1">
      <c r="A74" s="11" t="s">
        <v>52</v>
      </c>
      <c r="B74" s="12"/>
      <c r="C74" s="12"/>
      <c r="D74" s="12"/>
      <c r="E74" s="12"/>
      <c r="F74" s="12"/>
      <c r="G74" s="12"/>
      <c r="H74" s="12"/>
      <c r="I74" s="12">
        <v>7077.02</v>
      </c>
      <c r="J74" s="13"/>
    </row>
    <row r="75" spans="1:10" s="9" customFormat="1" ht="24.75" customHeight="1">
      <c r="A75" s="11" t="s">
        <v>53</v>
      </c>
      <c r="B75" s="12"/>
      <c r="C75" s="12"/>
      <c r="D75" s="12"/>
      <c r="E75" s="12"/>
      <c r="F75" s="12"/>
      <c r="G75" s="12"/>
      <c r="H75" s="12"/>
      <c r="I75" s="12">
        <v>9858.33</v>
      </c>
      <c r="J75" s="13"/>
    </row>
    <row r="76" spans="1:10" s="25" customFormat="1" ht="24.75" customHeight="1">
      <c r="A76" s="11" t="s">
        <v>69</v>
      </c>
      <c r="B76" s="12"/>
      <c r="C76" s="12"/>
      <c r="D76" s="12"/>
      <c r="E76" s="12"/>
      <c r="F76" s="12"/>
      <c r="G76" s="12"/>
      <c r="H76" s="12"/>
      <c r="I76" s="12">
        <v>571.88</v>
      </c>
      <c r="J76" s="13"/>
    </row>
    <row r="77" spans="1:10" s="10" customFormat="1" ht="24.75" customHeight="1">
      <c r="A77" s="19" t="s">
        <v>24</v>
      </c>
      <c r="B77" s="14">
        <v>54710</v>
      </c>
      <c r="C77" s="14">
        <v>32710</v>
      </c>
      <c r="D77" s="14">
        <v>19210</v>
      </c>
      <c r="E77" s="14">
        <v>19210</v>
      </c>
      <c r="F77" s="14">
        <v>19210</v>
      </c>
      <c r="G77" s="14">
        <v>19210</v>
      </c>
      <c r="H77" s="14">
        <v>19210</v>
      </c>
      <c r="I77" s="14">
        <f>SUM(,I73,I74,I75,I76)</f>
        <v>17507.23</v>
      </c>
      <c r="J77" s="15">
        <f>I77/H77*100</f>
        <v>91.13602290473712</v>
      </c>
    </row>
    <row r="78" spans="1:10" s="25" customFormat="1" ht="24.75" customHeight="1">
      <c r="A78" s="11" t="s">
        <v>25</v>
      </c>
      <c r="B78" s="12"/>
      <c r="C78" s="12"/>
      <c r="D78" s="12"/>
      <c r="E78" s="12"/>
      <c r="F78" s="12"/>
      <c r="G78" s="12"/>
      <c r="H78" s="12"/>
      <c r="I78" s="12">
        <v>3150</v>
      </c>
      <c r="J78" s="13"/>
    </row>
    <row r="79" spans="1:10" s="9" customFormat="1" ht="24.75" customHeight="1">
      <c r="A79" s="11" t="s">
        <v>64</v>
      </c>
      <c r="B79" s="12"/>
      <c r="C79" s="12"/>
      <c r="D79" s="12"/>
      <c r="E79" s="12"/>
      <c r="F79" s="12"/>
      <c r="G79" s="12"/>
      <c r="H79" s="12"/>
      <c r="I79" s="12">
        <v>2500</v>
      </c>
      <c r="J79" s="13"/>
    </row>
    <row r="80" spans="1:10" s="9" customFormat="1" ht="24.75" customHeight="1">
      <c r="A80" s="11" t="s">
        <v>70</v>
      </c>
      <c r="B80" s="12"/>
      <c r="C80" s="12"/>
      <c r="D80" s="12"/>
      <c r="E80" s="12"/>
      <c r="F80" s="12"/>
      <c r="G80" s="12"/>
      <c r="H80" s="12"/>
      <c r="I80" s="12">
        <v>1350</v>
      </c>
      <c r="J80" s="13"/>
    </row>
    <row r="81" spans="1:10" s="10" customFormat="1" ht="24.75" customHeight="1">
      <c r="A81" s="19" t="s">
        <v>27</v>
      </c>
      <c r="B81" s="17">
        <v>21500</v>
      </c>
      <c r="C81" s="17">
        <v>7500</v>
      </c>
      <c r="D81" s="17">
        <v>7500</v>
      </c>
      <c r="E81" s="17">
        <v>7500</v>
      </c>
      <c r="F81" s="17">
        <v>7500</v>
      </c>
      <c r="G81" s="17">
        <v>7500</v>
      </c>
      <c r="H81" s="17">
        <v>7500</v>
      </c>
      <c r="I81" s="17">
        <f>SUM(I78+I80+I79)</f>
        <v>7000</v>
      </c>
      <c r="J81" s="15">
        <f>I81/H81*100</f>
        <v>93.33333333333333</v>
      </c>
    </row>
    <row r="82" spans="1:10" s="8" customFormat="1" ht="24.75" customHeight="1">
      <c r="A82" s="11" t="s">
        <v>71</v>
      </c>
      <c r="B82" s="12"/>
      <c r="C82" s="12"/>
      <c r="D82" s="12"/>
      <c r="E82" s="12"/>
      <c r="F82" s="12"/>
      <c r="G82" s="12"/>
      <c r="H82" s="12"/>
      <c r="I82" s="12">
        <v>0</v>
      </c>
      <c r="J82" s="13"/>
    </row>
    <row r="83" spans="1:10" s="8" customFormat="1" ht="24.75" customHeight="1">
      <c r="A83" s="11" t="s">
        <v>72</v>
      </c>
      <c r="B83" s="12"/>
      <c r="C83" s="12"/>
      <c r="D83" s="12"/>
      <c r="E83" s="12"/>
      <c r="F83" s="12"/>
      <c r="G83" s="12"/>
      <c r="H83" s="12"/>
      <c r="I83" s="12">
        <v>0</v>
      </c>
      <c r="J83" s="13"/>
    </row>
    <row r="84" spans="1:10" s="8" customFormat="1" ht="24.75" customHeight="1">
      <c r="A84" s="11" t="s">
        <v>73</v>
      </c>
      <c r="B84" s="12"/>
      <c r="C84" s="12"/>
      <c r="D84" s="12"/>
      <c r="E84" s="12"/>
      <c r="F84" s="12"/>
      <c r="G84" s="12"/>
      <c r="H84" s="12"/>
      <c r="I84" s="12">
        <v>0</v>
      </c>
      <c r="J84" s="13"/>
    </row>
    <row r="85" spans="1:10" s="10" customFormat="1" ht="24.75" customHeight="1">
      <c r="A85" s="19" t="s">
        <v>29</v>
      </c>
      <c r="B85" s="14">
        <v>700</v>
      </c>
      <c r="C85" s="14">
        <v>700</v>
      </c>
      <c r="D85" s="14">
        <v>700</v>
      </c>
      <c r="E85" s="14">
        <v>700</v>
      </c>
      <c r="F85" s="14">
        <v>700</v>
      </c>
      <c r="G85" s="14">
        <v>700</v>
      </c>
      <c r="H85" s="14">
        <v>700</v>
      </c>
      <c r="I85" s="14">
        <f>SUM(I82,I83,I84)</f>
        <v>0</v>
      </c>
      <c r="J85" s="15">
        <f>I85/H85*100</f>
        <v>0</v>
      </c>
    </row>
    <row r="86" spans="1:10" s="10" customFormat="1" ht="24.75" customHeight="1">
      <c r="A86" s="32" t="s">
        <v>75</v>
      </c>
      <c r="B86" s="14">
        <f aca="true" t="shared" si="5" ref="B86:H86">SUM(B72,B77,B81,B85,)</f>
        <v>96910</v>
      </c>
      <c r="C86" s="14">
        <f t="shared" si="5"/>
        <v>50910</v>
      </c>
      <c r="D86" s="14">
        <f t="shared" si="5"/>
        <v>32410</v>
      </c>
      <c r="E86" s="14">
        <f t="shared" si="5"/>
        <v>32410</v>
      </c>
      <c r="F86" s="14">
        <f t="shared" si="5"/>
        <v>32410</v>
      </c>
      <c r="G86" s="14">
        <f t="shared" si="5"/>
        <v>32410</v>
      </c>
      <c r="H86" s="14">
        <f t="shared" si="5"/>
        <v>27410</v>
      </c>
      <c r="I86" s="14">
        <f>SUM(I72,I77,I81,I85,)</f>
        <v>24507.23</v>
      </c>
      <c r="J86" s="15">
        <f>I86/H86*100</f>
        <v>89.40981393651953</v>
      </c>
    </row>
    <row r="87" spans="1:10" s="8" customFormat="1" ht="24.75" customHeight="1">
      <c r="A87" s="11" t="s">
        <v>87</v>
      </c>
      <c r="B87" s="12"/>
      <c r="C87" s="12"/>
      <c r="D87" s="12"/>
      <c r="E87" s="12"/>
      <c r="F87" s="12"/>
      <c r="G87" s="12"/>
      <c r="H87" s="12"/>
      <c r="I87" s="12"/>
      <c r="J87" s="38"/>
    </row>
    <row r="88" spans="1:10" s="34" customFormat="1" ht="24.75" customHeight="1">
      <c r="A88" s="11" t="s">
        <v>20</v>
      </c>
      <c r="B88" s="12"/>
      <c r="C88" s="12"/>
      <c r="D88" s="31"/>
      <c r="E88" s="31"/>
      <c r="F88" s="31"/>
      <c r="G88" s="31"/>
      <c r="H88" s="31"/>
      <c r="I88" s="12">
        <v>5345.6</v>
      </c>
      <c r="J88" s="13"/>
    </row>
    <row r="89" spans="1:10" s="9" customFormat="1" ht="24.75" customHeight="1">
      <c r="A89" s="11" t="s">
        <v>52</v>
      </c>
      <c r="B89" s="12"/>
      <c r="C89" s="12"/>
      <c r="D89" s="31"/>
      <c r="E89" s="31"/>
      <c r="F89" s="31"/>
      <c r="G89" s="31"/>
      <c r="H89" s="31"/>
      <c r="I89" s="12">
        <v>21833.05</v>
      </c>
      <c r="J89" s="13"/>
    </row>
    <row r="90" spans="1:10" s="9" customFormat="1" ht="24.75" customHeight="1">
      <c r="A90" s="11" t="s">
        <v>53</v>
      </c>
      <c r="B90" s="12"/>
      <c r="C90" s="12"/>
      <c r="D90" s="31"/>
      <c r="E90" s="31"/>
      <c r="F90" s="31"/>
      <c r="G90" s="31"/>
      <c r="H90" s="31"/>
      <c r="I90" s="12">
        <v>19998.62</v>
      </c>
      <c r="J90" s="13"/>
    </row>
    <row r="91" spans="1:10" s="34" customFormat="1" ht="24.75" customHeight="1">
      <c r="A91" s="11" t="s">
        <v>69</v>
      </c>
      <c r="B91" s="12"/>
      <c r="C91" s="12"/>
      <c r="D91" s="31"/>
      <c r="E91" s="31"/>
      <c r="F91" s="31"/>
      <c r="G91" s="31"/>
      <c r="H91" s="31"/>
      <c r="I91" s="12">
        <v>1207.9</v>
      </c>
      <c r="J91" s="13"/>
    </row>
    <row r="92" spans="1:10" s="10" customFormat="1" ht="24.75" customHeight="1">
      <c r="A92" s="19" t="s">
        <v>24</v>
      </c>
      <c r="B92" s="14">
        <v>37000</v>
      </c>
      <c r="C92" s="14">
        <v>37000</v>
      </c>
      <c r="D92" s="14">
        <v>50700</v>
      </c>
      <c r="E92" s="14">
        <v>50700</v>
      </c>
      <c r="F92" s="14">
        <v>50700</v>
      </c>
      <c r="G92" s="14">
        <v>49600</v>
      </c>
      <c r="H92" s="14">
        <v>49600</v>
      </c>
      <c r="I92" s="14">
        <f>SUM(,I88,I89,I90,I91)</f>
        <v>48385.170000000006</v>
      </c>
      <c r="J92" s="15">
        <f>I92/H92*100</f>
        <v>97.55074596774195</v>
      </c>
    </row>
    <row r="93" spans="1:10" s="9" customFormat="1" ht="24.75" customHeight="1">
      <c r="A93" s="11" t="s">
        <v>35</v>
      </c>
      <c r="B93" s="12"/>
      <c r="C93" s="12"/>
      <c r="D93" s="12"/>
      <c r="E93" s="12"/>
      <c r="F93" s="12"/>
      <c r="G93" s="12"/>
      <c r="H93" s="12"/>
      <c r="I93" s="12">
        <v>48674.45</v>
      </c>
      <c r="J93" s="13"/>
    </row>
    <row r="94" spans="1:10" s="10" customFormat="1" ht="24.75" customHeight="1">
      <c r="A94" s="19" t="s">
        <v>36</v>
      </c>
      <c r="B94" s="17">
        <v>90000</v>
      </c>
      <c r="C94" s="17">
        <v>80000</v>
      </c>
      <c r="D94" s="17">
        <v>66300</v>
      </c>
      <c r="E94" s="17">
        <v>66300</v>
      </c>
      <c r="F94" s="17">
        <v>66300</v>
      </c>
      <c r="G94" s="17">
        <v>62985</v>
      </c>
      <c r="H94" s="17">
        <v>48985</v>
      </c>
      <c r="I94" s="17">
        <f>SUM(I93)</f>
        <v>48674.45</v>
      </c>
      <c r="J94" s="35">
        <f>I94/H94*100</f>
        <v>99.36603041747473</v>
      </c>
    </row>
    <row r="95" spans="1:10" s="10" customFormat="1" ht="24.75" customHeight="1">
      <c r="A95" s="32" t="s">
        <v>81</v>
      </c>
      <c r="B95" s="14">
        <f aca="true" t="shared" si="6" ref="B95:H95">SUM(B92,B94,)</f>
        <v>127000</v>
      </c>
      <c r="C95" s="14">
        <f t="shared" si="6"/>
        <v>117000</v>
      </c>
      <c r="D95" s="14">
        <f t="shared" si="6"/>
        <v>117000</v>
      </c>
      <c r="E95" s="14">
        <f t="shared" si="6"/>
        <v>117000</v>
      </c>
      <c r="F95" s="14">
        <f t="shared" si="6"/>
        <v>117000</v>
      </c>
      <c r="G95" s="14">
        <f t="shared" si="6"/>
        <v>112585</v>
      </c>
      <c r="H95" s="14">
        <f t="shared" si="6"/>
        <v>98585</v>
      </c>
      <c r="I95" s="14">
        <f>SUM(I92,I94,)</f>
        <v>97059.62</v>
      </c>
      <c r="J95" s="35">
        <f>I95/H95*100</f>
        <v>98.45272607394634</v>
      </c>
    </row>
    <row r="96" spans="1:10" s="8" customFormat="1" ht="24.75" customHeight="1">
      <c r="A96" s="11" t="s">
        <v>88</v>
      </c>
      <c r="B96" s="12"/>
      <c r="C96" s="12"/>
      <c r="D96" s="12"/>
      <c r="E96" s="12"/>
      <c r="F96" s="12"/>
      <c r="G96" s="12"/>
      <c r="H96" s="12"/>
      <c r="I96" s="12"/>
      <c r="J96" s="38"/>
    </row>
    <row r="97" spans="1:10" s="34" customFormat="1" ht="24.75" customHeight="1">
      <c r="A97" s="11" t="s">
        <v>20</v>
      </c>
      <c r="B97" s="12"/>
      <c r="C97" s="12"/>
      <c r="D97" s="31"/>
      <c r="E97" s="31"/>
      <c r="F97" s="31"/>
      <c r="G97" s="31"/>
      <c r="H97" s="31"/>
      <c r="I97" s="12">
        <v>20654.4</v>
      </c>
      <c r="J97" s="13"/>
    </row>
    <row r="98" spans="1:10" s="9" customFormat="1" ht="24.75" customHeight="1">
      <c r="A98" s="11" t="s">
        <v>52</v>
      </c>
      <c r="B98" s="12"/>
      <c r="C98" s="12"/>
      <c r="D98" s="31"/>
      <c r="E98" s="31"/>
      <c r="F98" s="31"/>
      <c r="G98" s="31"/>
      <c r="H98" s="31"/>
      <c r="I98" s="12">
        <v>84358.83</v>
      </c>
      <c r="J98" s="13"/>
    </row>
    <row r="99" spans="1:10" s="9" customFormat="1" ht="24.75" customHeight="1">
      <c r="A99" s="11" t="s">
        <v>53</v>
      </c>
      <c r="B99" s="12"/>
      <c r="C99" s="12"/>
      <c r="D99" s="12"/>
      <c r="E99" s="12"/>
      <c r="F99" s="12"/>
      <c r="G99" s="12"/>
      <c r="H99" s="12"/>
      <c r="I99" s="12">
        <v>77270.8</v>
      </c>
      <c r="J99" s="13"/>
    </row>
    <row r="100" spans="1:10" s="34" customFormat="1" ht="24.75" customHeight="1">
      <c r="A100" s="11" t="s">
        <v>69</v>
      </c>
      <c r="B100" s="12"/>
      <c r="C100" s="12"/>
      <c r="D100" s="31"/>
      <c r="E100" s="31"/>
      <c r="F100" s="31"/>
      <c r="G100" s="31"/>
      <c r="H100" s="31"/>
      <c r="I100" s="12">
        <v>4667.1</v>
      </c>
      <c r="J100" s="13"/>
    </row>
    <row r="101" spans="1:10" s="10" customFormat="1" ht="24.75" customHeight="1">
      <c r="A101" s="19" t="s">
        <v>24</v>
      </c>
      <c r="B101" s="14">
        <v>147000</v>
      </c>
      <c r="C101" s="14">
        <v>147000</v>
      </c>
      <c r="D101" s="14">
        <v>198000</v>
      </c>
      <c r="E101" s="14">
        <v>198000</v>
      </c>
      <c r="F101" s="14">
        <v>198000</v>
      </c>
      <c r="G101" s="14">
        <v>198000</v>
      </c>
      <c r="H101" s="14">
        <v>198000</v>
      </c>
      <c r="I101" s="14">
        <f>SUM(,I97,I98,I99,I100)</f>
        <v>186951.13000000003</v>
      </c>
      <c r="J101" s="15">
        <f>I101/H101*100</f>
        <v>94.41976262626265</v>
      </c>
    </row>
    <row r="102" spans="1:10" s="9" customFormat="1" ht="24.75" customHeight="1">
      <c r="A102" s="11" t="s">
        <v>35</v>
      </c>
      <c r="B102" s="12"/>
      <c r="C102" s="12"/>
      <c r="D102" s="12"/>
      <c r="E102" s="12"/>
      <c r="F102" s="12"/>
      <c r="G102" s="12"/>
      <c r="H102" s="12"/>
      <c r="I102" s="12">
        <v>188069.55</v>
      </c>
      <c r="J102" s="13"/>
    </row>
    <row r="103" spans="1:10" s="10" customFormat="1" ht="24.75" customHeight="1">
      <c r="A103" s="19" t="s">
        <v>36</v>
      </c>
      <c r="B103" s="17">
        <v>360000</v>
      </c>
      <c r="C103" s="17">
        <v>360000</v>
      </c>
      <c r="D103" s="17">
        <v>200000</v>
      </c>
      <c r="E103" s="17">
        <v>200000</v>
      </c>
      <c r="F103" s="17">
        <v>200000</v>
      </c>
      <c r="G103" s="17">
        <v>200000</v>
      </c>
      <c r="H103" s="17">
        <v>200000</v>
      </c>
      <c r="I103" s="17">
        <f>SUM(I102)</f>
        <v>188069.55</v>
      </c>
      <c r="J103" s="35">
        <f>I103/H103*100</f>
        <v>94.034775</v>
      </c>
    </row>
    <row r="104" spans="1:10" s="10" customFormat="1" ht="24.75" customHeight="1">
      <c r="A104" s="32" t="s">
        <v>82</v>
      </c>
      <c r="B104" s="14">
        <f aca="true" t="shared" si="7" ref="B104:I104">SUM(B101,B103)</f>
        <v>507000</v>
      </c>
      <c r="C104" s="14">
        <f t="shared" si="7"/>
        <v>507000</v>
      </c>
      <c r="D104" s="14">
        <f t="shared" si="7"/>
        <v>398000</v>
      </c>
      <c r="E104" s="14">
        <f t="shared" si="7"/>
        <v>398000</v>
      </c>
      <c r="F104" s="14">
        <f t="shared" si="7"/>
        <v>398000</v>
      </c>
      <c r="G104" s="14">
        <f t="shared" si="7"/>
        <v>398000</v>
      </c>
      <c r="H104" s="14">
        <f t="shared" si="7"/>
        <v>398000</v>
      </c>
      <c r="I104" s="14">
        <f t="shared" si="7"/>
        <v>375020.68000000005</v>
      </c>
      <c r="J104" s="35">
        <f>I104/H104*100</f>
        <v>94.2263015075377</v>
      </c>
    </row>
    <row r="105" spans="1:10" s="8" customFormat="1" ht="24.75" customHeight="1">
      <c r="A105" s="11" t="s">
        <v>57</v>
      </c>
      <c r="B105" s="12"/>
      <c r="C105" s="12"/>
      <c r="D105" s="12"/>
      <c r="E105" s="12"/>
      <c r="F105" s="12"/>
      <c r="G105" s="12"/>
      <c r="H105" s="12"/>
      <c r="I105" s="12"/>
      <c r="J105" s="13"/>
    </row>
    <row r="106" spans="1:10" s="9" customFormat="1" ht="24.75" customHeight="1">
      <c r="A106" s="11" t="s">
        <v>40</v>
      </c>
      <c r="B106" s="12"/>
      <c r="C106" s="12"/>
      <c r="D106" s="12"/>
      <c r="E106" s="12"/>
      <c r="F106" s="12"/>
      <c r="G106" s="12"/>
      <c r="H106" s="12"/>
      <c r="I106" s="12">
        <v>9250.88</v>
      </c>
      <c r="J106" s="13"/>
    </row>
    <row r="107" spans="1:10" s="10" customFormat="1" ht="24.75" customHeight="1">
      <c r="A107" s="21" t="s">
        <v>58</v>
      </c>
      <c r="B107" s="17">
        <v>15000</v>
      </c>
      <c r="C107" s="17">
        <v>15000</v>
      </c>
      <c r="D107" s="17">
        <v>12500</v>
      </c>
      <c r="E107" s="17">
        <v>12500</v>
      </c>
      <c r="F107" s="17">
        <v>11500</v>
      </c>
      <c r="G107" s="17">
        <v>11500</v>
      </c>
      <c r="H107" s="17">
        <v>9500</v>
      </c>
      <c r="I107" s="17">
        <f>SUM(I106)</f>
        <v>9250.88</v>
      </c>
      <c r="J107" s="15">
        <f>I107/H107*100</f>
        <v>97.37768421052631</v>
      </c>
    </row>
    <row r="108" spans="1:10" s="8" customFormat="1" ht="24.75" customHeight="1">
      <c r="A108" s="11" t="s">
        <v>30</v>
      </c>
      <c r="B108" s="12"/>
      <c r="C108" s="12"/>
      <c r="D108" s="12"/>
      <c r="E108" s="12"/>
      <c r="F108" s="12"/>
      <c r="G108" s="12"/>
      <c r="H108" s="12"/>
      <c r="I108" s="12">
        <v>10798</v>
      </c>
      <c r="J108" s="13"/>
    </row>
    <row r="109" spans="1:10" s="10" customFormat="1" ht="24.75" customHeight="1">
      <c r="A109" s="21" t="s">
        <v>32</v>
      </c>
      <c r="B109" s="14">
        <v>10000</v>
      </c>
      <c r="C109" s="14">
        <v>10000</v>
      </c>
      <c r="D109" s="14">
        <v>7000</v>
      </c>
      <c r="E109" s="14">
        <v>7000</v>
      </c>
      <c r="F109" s="14">
        <v>15000</v>
      </c>
      <c r="G109" s="14">
        <v>15000</v>
      </c>
      <c r="H109" s="14">
        <v>11000</v>
      </c>
      <c r="I109" s="14">
        <f>SUM(I108)</f>
        <v>10798</v>
      </c>
      <c r="J109" s="15">
        <f>I109/H109*100</f>
        <v>98.16363636363636</v>
      </c>
    </row>
    <row r="110" spans="1:10" s="25" customFormat="1" ht="24.75" customHeight="1">
      <c r="A110" s="11" t="s">
        <v>41</v>
      </c>
      <c r="B110" s="12"/>
      <c r="C110" s="12"/>
      <c r="D110" s="12"/>
      <c r="E110" s="12"/>
      <c r="F110" s="12"/>
      <c r="G110" s="12"/>
      <c r="H110" s="12"/>
      <c r="I110" s="12">
        <v>0</v>
      </c>
      <c r="J110" s="13"/>
    </row>
    <row r="111" spans="1:10" s="10" customFormat="1" ht="24.75" customHeight="1">
      <c r="A111" s="21" t="s">
        <v>59</v>
      </c>
      <c r="B111" s="14">
        <v>3000</v>
      </c>
      <c r="C111" s="14">
        <f aca="true" t="shared" si="8" ref="C111:I111">SUM(C110)</f>
        <v>0</v>
      </c>
      <c r="D111" s="14">
        <f t="shared" si="8"/>
        <v>0</v>
      </c>
      <c r="E111" s="14">
        <f>SUM(E110)</f>
        <v>0</v>
      </c>
      <c r="F111" s="14">
        <f>SUM(F110)</f>
        <v>0</v>
      </c>
      <c r="G111" s="14">
        <f>SUM(G110)</f>
        <v>0</v>
      </c>
      <c r="H111" s="14">
        <f>SUM(H110)</f>
        <v>0</v>
      </c>
      <c r="I111" s="14">
        <f t="shared" si="8"/>
        <v>0</v>
      </c>
      <c r="J111" s="15"/>
    </row>
    <row r="112" spans="1:10" s="10" customFormat="1" ht="24.75" customHeight="1">
      <c r="A112" s="32" t="s">
        <v>60</v>
      </c>
      <c r="B112" s="14">
        <f aca="true" t="shared" si="9" ref="B112:I112">SUM(B107,B109,B111)</f>
        <v>28000</v>
      </c>
      <c r="C112" s="14">
        <f t="shared" si="9"/>
        <v>25000</v>
      </c>
      <c r="D112" s="14">
        <f t="shared" si="9"/>
        <v>19500</v>
      </c>
      <c r="E112" s="14">
        <f t="shared" si="9"/>
        <v>19500</v>
      </c>
      <c r="F112" s="14">
        <f t="shared" si="9"/>
        <v>26500</v>
      </c>
      <c r="G112" s="14">
        <f t="shared" si="9"/>
        <v>26500</v>
      </c>
      <c r="H112" s="14">
        <f t="shared" si="9"/>
        <v>20500</v>
      </c>
      <c r="I112" s="14">
        <f t="shared" si="9"/>
        <v>20048.879999999997</v>
      </c>
      <c r="J112" s="15">
        <f>I112/H112*100</f>
        <v>97.79941463414633</v>
      </c>
    </row>
    <row r="113" spans="1:10" s="10" customFormat="1" ht="24.75" customHeight="1">
      <c r="A113" s="32" t="s">
        <v>61</v>
      </c>
      <c r="B113" s="14">
        <f aca="true" t="shared" si="10" ref="B113:I113">SUM(B112,B69,B63,B44,B86,B104,B95,)</f>
        <v>2875820</v>
      </c>
      <c r="C113" s="14">
        <f t="shared" si="10"/>
        <v>2649820</v>
      </c>
      <c r="D113" s="14">
        <f t="shared" si="10"/>
        <v>2439320</v>
      </c>
      <c r="E113" s="14">
        <f t="shared" si="10"/>
        <v>2439320</v>
      </c>
      <c r="F113" s="14">
        <f t="shared" si="10"/>
        <v>2359320</v>
      </c>
      <c r="G113" s="14">
        <f t="shared" si="10"/>
        <v>2271130</v>
      </c>
      <c r="H113" s="14">
        <f t="shared" si="10"/>
        <v>2104130</v>
      </c>
      <c r="I113" s="14">
        <f t="shared" si="10"/>
        <v>2051780.56</v>
      </c>
      <c r="J113" s="15">
        <f>I113/H113*100</f>
        <v>97.51206246762321</v>
      </c>
    </row>
  </sheetData>
  <sheetProtection/>
  <mergeCells count="3">
    <mergeCell ref="A1:J1"/>
    <mergeCell ref="A2:J2"/>
    <mergeCell ref="A3:J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Vukičević</dc:creator>
  <cp:keywords/>
  <dc:description/>
  <cp:lastModifiedBy>Nikola Zdunic</cp:lastModifiedBy>
  <cp:lastPrinted>2021-02-03T15:06:01Z</cp:lastPrinted>
  <dcterms:created xsi:type="dcterms:W3CDTF">2016-01-12T08:54:36Z</dcterms:created>
  <dcterms:modified xsi:type="dcterms:W3CDTF">2021-02-04T11:10:11Z</dcterms:modified>
  <cp:category/>
  <cp:version/>
  <cp:contentType/>
  <cp:contentStatus/>
</cp:coreProperties>
</file>